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Nextcloud\040 SYNC StEPS\StEPS 19_20\Mein Skript\Excel-Dateien\Logische Operationen (und grundlegende Beweisverfahren) per Wahrheitstafel\"/>
    </mc:Choice>
  </mc:AlternateContent>
  <xr:revisionPtr revIDLastSave="0" documentId="13_ncr:1_{F34F7CE5-856A-42DE-9F5B-60E18E0FF156}" xr6:coauthVersionLast="36" xr6:coauthVersionMax="37" xr10:uidLastSave="{00000000-0000-0000-0000-000000000000}"/>
  <bookViews>
    <workbookView xWindow="0" yWindow="0" windowWidth="51200" windowHeight="28800" xr2:uid="{F8C01E56-266C-5B4C-866A-EF3E29CF42D0}"/>
  </bookViews>
  <sheets>
    <sheet name="Wahrheitstafel" sheetId="1" r:id="rId1"/>
    <sheet name="Ausdrück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8" i="2"/>
  <c r="G9" i="2"/>
  <c r="G11" i="2"/>
  <c r="G12" i="2"/>
  <c r="G20" i="2"/>
  <c r="G14" i="2"/>
  <c r="G15" i="2"/>
  <c r="G16" i="2"/>
  <c r="G19" i="2"/>
  <c r="G18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L25" i="1" l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W17" i="1"/>
  <c r="W18" i="1"/>
  <c r="W19" i="1"/>
  <c r="W20" i="1"/>
  <c r="W21" i="1"/>
  <c r="W22" i="1"/>
  <c r="W23" i="1"/>
  <c r="W16" i="1"/>
  <c r="AB15" i="1"/>
  <c r="AA15" i="1"/>
  <c r="Z15" i="1"/>
  <c r="Y15" i="1"/>
  <c r="X15" i="1"/>
  <c r="W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M17" i="1"/>
  <c r="M18" i="1"/>
  <c r="M19" i="1"/>
  <c r="M20" i="1"/>
  <c r="M21" i="1"/>
  <c r="M22" i="1"/>
  <c r="M23" i="1"/>
  <c r="M16" i="1"/>
  <c r="P15" i="1"/>
  <c r="O15" i="1"/>
  <c r="N15" i="1"/>
  <c r="M15" i="1"/>
  <c r="F15" i="1"/>
  <c r="AG11" i="1"/>
  <c r="AE11" i="1"/>
  <c r="B15" i="1"/>
  <c r="AC11" i="1"/>
  <c r="M25" i="1" l="1"/>
  <c r="O25" i="1"/>
  <c r="N25" i="1"/>
  <c r="P25" i="1"/>
  <c r="Y25" i="1"/>
  <c r="Z25" i="1"/>
  <c r="AB25" i="1"/>
  <c r="X25" i="1"/>
  <c r="W25" i="1"/>
  <c r="AA25" i="1"/>
  <c r="Q25" i="1"/>
  <c r="R25" i="1"/>
  <c r="S25" i="1"/>
  <c r="T25" i="1"/>
  <c r="U25" i="1"/>
  <c r="V25" i="1"/>
  <c r="V15" i="1"/>
  <c r="U15" i="1"/>
  <c r="T15" i="1"/>
  <c r="S15" i="1"/>
  <c r="R15" i="1"/>
  <c r="Q15" i="1"/>
  <c r="AG15" i="1"/>
  <c r="AH15" i="1" s="1"/>
  <c r="H15" i="1"/>
  <c r="AE15" i="1"/>
  <c r="AF15" i="1" s="1"/>
  <c r="C25" i="1"/>
  <c r="D25" i="1"/>
  <c r="E25" i="1"/>
  <c r="F25" i="1"/>
  <c r="G25" i="1"/>
  <c r="I25" i="1"/>
  <c r="J25" i="1"/>
  <c r="K25" i="1"/>
  <c r="A17" i="1"/>
  <c r="A18" i="1"/>
  <c r="A19" i="1"/>
  <c r="A16" i="1"/>
  <c r="AC15" i="1" l="1"/>
  <c r="I11" i="1"/>
  <c r="J11" i="1"/>
  <c r="K11" i="1"/>
  <c r="L11" i="1"/>
  <c r="L15" i="1"/>
  <c r="K15" i="1"/>
  <c r="J15" i="1"/>
  <c r="I15" i="1"/>
  <c r="G15" i="1"/>
  <c r="AC9" i="1" s="1"/>
  <c r="AC13" i="1" l="1"/>
  <c r="AD15" i="1"/>
  <c r="AG9" i="1" s="1"/>
  <c r="AC23" i="1"/>
  <c r="AC19" i="1"/>
  <c r="AC17" i="1"/>
  <c r="AC22" i="1"/>
  <c r="AC20" i="1"/>
  <c r="AE9" i="1" l="1"/>
  <c r="AG13" i="1"/>
  <c r="AE13" i="1"/>
  <c r="AD23" i="1"/>
  <c r="AD22" i="1"/>
  <c r="AD20" i="1"/>
  <c r="AD17" i="1"/>
  <c r="AD19" i="1"/>
  <c r="AC16" i="1"/>
  <c r="AC21" i="1"/>
  <c r="AE16" i="1"/>
  <c r="AC18" i="1"/>
  <c r="AD21" i="1" l="1"/>
  <c r="AD18" i="1"/>
  <c r="AD16" i="1"/>
  <c r="AC25" i="1"/>
  <c r="AE19" i="1"/>
  <c r="AE22" i="1"/>
  <c r="AE17" i="1"/>
  <c r="AE20" i="1"/>
  <c r="AE18" i="1"/>
  <c r="AE21" i="1"/>
  <c r="AE23" i="1"/>
  <c r="AD25" i="1" l="1"/>
  <c r="AF22" i="1"/>
  <c r="AF19" i="1"/>
  <c r="AF20" i="1"/>
  <c r="AF18" i="1"/>
  <c r="AF17" i="1"/>
  <c r="AF23" i="1"/>
  <c r="AF21" i="1"/>
  <c r="AG19" i="1"/>
  <c r="AG18" i="1"/>
  <c r="AG17" i="1"/>
  <c r="AG23" i="1"/>
  <c r="AG20" i="1"/>
  <c r="AG21" i="1"/>
  <c r="AG22" i="1"/>
  <c r="AH17" i="1" l="1"/>
  <c r="AH22" i="1"/>
  <c r="AH18" i="1"/>
  <c r="AH21" i="1"/>
  <c r="AH20" i="1"/>
  <c r="AH23" i="1"/>
  <c r="AH19" i="1"/>
  <c r="AE25" i="1"/>
  <c r="AF16" i="1"/>
  <c r="AG16" i="1"/>
  <c r="AH16" i="1" l="1"/>
  <c r="AH25" i="1" s="1"/>
  <c r="AG25" i="1"/>
  <c r="AF25" i="1"/>
</calcChain>
</file>

<file path=xl/sharedStrings.xml><?xml version="1.0" encoding="utf-8"?>
<sst xmlns="http://schemas.openxmlformats.org/spreadsheetml/2006/main" count="175" uniqueCount="46">
  <si>
    <t>A</t>
  </si>
  <si>
    <t>B</t>
  </si>
  <si>
    <t>w</t>
  </si>
  <si>
    <t>f</t>
  </si>
  <si>
    <t>C</t>
  </si>
  <si>
    <t>Eingabe</t>
  </si>
  <si>
    <t/>
  </si>
  <si>
    <t>Zu überprüfen:</t>
  </si>
  <si>
    <t>¬ ( ¬ A ) ⇔ A</t>
  </si>
  <si>
    <t>¬ ( A ∧ B ) ⇔ ¬ A ∨ ¬ B</t>
  </si>
  <si>
    <t xml:space="preserve"> ¬ ( A ∨ B) ⇔ ¬ A  ∧ ¬ B</t>
  </si>
  <si>
    <t xml:space="preserve"> ( A ∧ B ) ⇔ ( B ∧ A )</t>
  </si>
  <si>
    <t xml:space="preserve"> ( A ∨ B ) ⇔ ( B ∨ A )</t>
  </si>
  <si>
    <t xml:space="preserve"> ( A ∧ B ) ∧ C ⇔ A ∧ ( B ∧ C )</t>
  </si>
  <si>
    <t xml:space="preserve"> ( A ∨ B ) ∨ C ⇔ A ∨ ( B ∨ C )</t>
  </si>
  <si>
    <t xml:space="preserve">( A ⇒ B )  ⇔ ¬ A ∨ B </t>
  </si>
  <si>
    <t>¬ ( A ⇒ B )  ⇔ A ∧ ¬ B</t>
  </si>
  <si>
    <t>( A ⇔ B ) ⇔ ( A ⇒ B ) ∧ ( B ⇒ A )</t>
  </si>
  <si>
    <t>Ggf. ergänzen:</t>
  </si>
  <si>
    <t>Logische Operationen per Wahrheitstafel</t>
  </si>
  <si>
    <t>((A ⇒ C) ∧ (C ⇒ B)) ⇔ (A ⇒ B)</t>
  </si>
  <si>
    <t>Beweis durch Kontraposition</t>
  </si>
  <si>
    <t>¬ (¬ B ∧ A) ⇒ (A ⇒ B)</t>
  </si>
  <si>
    <t>( ¬ B ⇒ ¬ A ) ⇒ ( A ⇒ B )</t>
  </si>
  <si>
    <t>Direkter Beweis</t>
  </si>
  <si>
    <t>Indirekter Beweis</t>
  </si>
  <si>
    <t>Doppelte Negation</t>
  </si>
  <si>
    <t>Negation einer Konjunktion</t>
  </si>
  <si>
    <t>Negation einer Alternative</t>
  </si>
  <si>
    <t>Kommutativität der Konjunktion</t>
  </si>
  <si>
    <t>Kommutativität der Alternative</t>
  </si>
  <si>
    <t>Assoziativgesetz der Konjunktion</t>
  </si>
  <si>
    <t>Assoziativgesetz der Alternative</t>
  </si>
  <si>
    <t>Alternative Ersetzung</t>
  </si>
  <si>
    <t>Negation der Implikation</t>
  </si>
  <si>
    <t>Äquivalenz als zwei Implikationen</t>
  </si>
  <si>
    <t>KEIN direkter Beweis</t>
  </si>
  <si>
    <t>((A ⇒ C) ∧ (C ⇒ B)) ⇒ (A ⇒ B)</t>
  </si>
  <si>
    <t>komplexe Ausdrücke in dieser Reihenfolge durch Auswählen entwerfen</t>
  </si>
  <si>
    <r>
      <t xml:space="preserve">Hinweis: Die Ausdrücke basieren auf </t>
    </r>
    <r>
      <rPr>
        <i/>
        <sz val="8"/>
        <color theme="1"/>
        <rFont val="Calibri"/>
        <family val="2"/>
        <scheme val="minor"/>
      </rPr>
      <t>vorherigen</t>
    </r>
    <r>
      <rPr>
        <sz val="8"/>
        <color theme="1"/>
        <rFont val="Calibri"/>
        <family val="2"/>
        <scheme val="minor"/>
      </rPr>
      <t xml:space="preserve"> Spalten. Bei Fehlermeldungen müssen nur die </t>
    </r>
    <r>
      <rPr>
        <i/>
        <sz val="8"/>
        <color theme="1"/>
        <rFont val="Calibri"/>
        <family val="2"/>
        <scheme val="minor"/>
      </rPr>
      <t>Ausdrücke neu entworfen</t>
    </r>
    <r>
      <rPr>
        <sz val="8"/>
        <color theme="1"/>
        <rFont val="Calibri"/>
        <family val="2"/>
        <scheme val="minor"/>
      </rPr>
      <t xml:space="preserve"> werden.</t>
    </r>
  </si>
  <si>
    <t>( A ⇒ B )  ⇔ ¬ A ∨ B      [ Alternative Ersetzung ]</t>
  </si>
  <si>
    <t xml:space="preserve"> ⇔ </t>
  </si>
  <si>
    <t>(A ⇒ B)</t>
  </si>
  <si>
    <t>¬ A</t>
  </si>
  <si>
    <t xml:space="preserve"> ∨ </t>
  </si>
  <si>
    <t>(¬ A ∨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</si>
</sst>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quotePrefix="1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quotePrefix="1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0" xfId="0" applyFont="1" applyAlignment="1" applyProtection="1">
      <alignment horizontal="left" shrinkToFit="1"/>
      <protection locked="0"/>
    </xf>
  </cellXfs>
  <cellStyles count="1">
    <cellStyle name="Standard" xfId="0" builtinId="0"/>
  </cellStyles>
  <dxfs count="12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G$26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23</xdr:row>
          <xdr:rowOff>152400</xdr:rowOff>
        </xdr:from>
        <xdr:to>
          <xdr:col>10</xdr:col>
          <xdr:colOff>31750</xdr:colOff>
          <xdr:row>25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 ausblenden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184547</xdr:colOff>
      <xdr:row>7</xdr:row>
      <xdr:rowOff>5955</xdr:rowOff>
    </xdr:from>
    <xdr:to>
      <xdr:col>11</xdr:col>
      <xdr:colOff>303609</xdr:colOff>
      <xdr:row>11</xdr:row>
      <xdr:rowOff>190500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9024" y="603432"/>
          <a:ext cx="119062" cy="582863"/>
        </a:xfrm>
        <a:prstGeom prst="leftBrace">
          <a:avLst>
            <a:gd name="adj1" fmla="val 8333"/>
            <a:gd name="adj2" fmla="val 52812"/>
          </a:avLst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695325</xdr:colOff>
      <xdr:row>4</xdr:row>
      <xdr:rowOff>114300</xdr:rowOff>
    </xdr:from>
    <xdr:to>
      <xdr:col>32</xdr:col>
      <xdr:colOff>857250</xdr:colOff>
      <xdr:row>4</xdr:row>
      <xdr:rowOff>114300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449425" y="914400"/>
          <a:ext cx="498157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26</xdr:row>
          <xdr:rowOff>12700</xdr:rowOff>
        </xdr:from>
        <xdr:to>
          <xdr:col>12</xdr:col>
          <xdr:colOff>63500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Wahrheitswerte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7D75-26C4-5A48-81A7-FB125CE58B19}">
  <dimension ref="A1:AI29"/>
  <sheetViews>
    <sheetView showGridLines="0" showRowColHeaders="0" tabSelected="1" zoomScaleNormal="100" workbookViewId="0">
      <pane xSplit="12" ySplit="15" topLeftCell="AC16" activePane="bottomRight" state="frozen"/>
      <selection activeCell="B1" sqref="B1"/>
      <selection pane="topRight" activeCell="M1" sqref="M1"/>
      <selection pane="bottomLeft" activeCell="B10" sqref="B10"/>
      <selection pane="bottomRight" activeCell="C29" sqref="C29"/>
    </sheetView>
  </sheetViews>
  <sheetFormatPr baseColWidth="10" defaultRowHeight="15.5" outlineLevelRow="2" outlineLevelCol="1" x14ac:dyDescent="0.35"/>
  <cols>
    <col min="1" max="1" width="11" hidden="1" customWidth="1" outlineLevel="1"/>
    <col min="2" max="2" width="3.5" customWidth="1" collapsed="1"/>
    <col min="3" max="4" width="4.83203125" style="1" customWidth="1"/>
    <col min="5" max="5" width="4.83203125" style="1" hidden="1" customWidth="1" outlineLevel="1"/>
    <col min="6" max="6" width="4.83203125" style="1" customWidth="1" collapsed="1"/>
    <col min="7" max="7" width="4.83203125" style="1" hidden="1" customWidth="1" outlineLevel="1"/>
    <col min="8" max="8" width="4.83203125" style="1" hidden="1" customWidth="1" outlineLevel="1" collapsed="1"/>
    <col min="9" max="10" width="7.25" style="1" hidden="1" customWidth="1" outlineLevel="1"/>
    <col min="11" max="11" width="7.25" style="1" customWidth="1" collapsed="1"/>
    <col min="12" max="12" width="7.25" style="1" hidden="1" customWidth="1" outlineLevel="1"/>
    <col min="13" max="13" width="8" style="1" customWidth="1" collapsed="1"/>
    <col min="14" max="14" width="7.58203125" style="1" customWidth="1"/>
    <col min="15" max="16" width="8.33203125" style="1" customWidth="1"/>
    <col min="17" max="20" width="6.08203125" style="1" customWidth="1"/>
    <col min="21" max="22" width="7.25" style="1" customWidth="1"/>
    <col min="23" max="24" width="7.75" style="1" customWidth="1"/>
    <col min="25" max="26" width="7.58203125" style="1" customWidth="1"/>
    <col min="27" max="27" width="8.33203125" style="1" customWidth="1"/>
    <col min="28" max="28" width="8.25" style="1" customWidth="1"/>
    <col min="29" max="29" width="12.5" style="1" customWidth="1"/>
    <col min="30" max="30" width="20" style="1" hidden="1" customWidth="1" outlineLevel="1"/>
    <col min="31" max="31" width="19.9140625" style="1" customWidth="1" collapsed="1"/>
    <col min="32" max="32" width="45.33203125" style="1" hidden="1" customWidth="1" outlineLevel="1"/>
    <col min="33" max="33" width="50.33203125" style="1" hidden="1" customWidth="1" outlineLevel="1" collapsed="1"/>
    <col min="34" max="34" width="52.08203125" style="1" hidden="1" customWidth="1" outlineLevel="1"/>
    <col min="35" max="35" width="11" collapsed="1"/>
  </cols>
  <sheetData>
    <row r="1" spans="1:34" hidden="1" outlineLevel="1" x14ac:dyDescent="0.35"/>
    <row r="2" spans="1:34" hidden="1" outlineLevel="1" x14ac:dyDescent="0.35">
      <c r="C2" s="14" t="s">
        <v>19</v>
      </c>
    </row>
    <row r="3" spans="1:34" hidden="1" outlineLevel="1" x14ac:dyDescent="0.35">
      <c r="C3" s="14"/>
    </row>
    <row r="4" spans="1:34" hidden="1" outlineLevel="1" x14ac:dyDescent="0.35">
      <c r="C4" s="17" t="s">
        <v>7</v>
      </c>
      <c r="AE4" s="16" t="s">
        <v>38</v>
      </c>
    </row>
    <row r="5" spans="1:34" hidden="1" outlineLevel="1" x14ac:dyDescent="0.35">
      <c r="C5" s="17"/>
    </row>
    <row r="6" spans="1:34" ht="15.75" hidden="1" customHeight="1" outlineLevel="1" x14ac:dyDescent="0.35">
      <c r="C6" s="25" t="s">
        <v>40</v>
      </c>
      <c r="D6" s="25"/>
      <c r="E6" s="25"/>
      <c r="F6" s="25"/>
      <c r="G6" s="25"/>
      <c r="H6" s="25"/>
      <c r="I6" s="25"/>
      <c r="J6" s="25"/>
      <c r="K6" s="25"/>
      <c r="L6" s="18"/>
      <c r="AE6" s="24" t="s">
        <v>39</v>
      </c>
    </row>
    <row r="7" spans="1:34" hidden="1" outlineLevel="1" x14ac:dyDescent="0.35"/>
    <row r="8" spans="1:34" hidden="1" outlineLevel="1" x14ac:dyDescent="0.35">
      <c r="AC8" s="9" t="s">
        <v>43</v>
      </c>
      <c r="AE8" s="9" t="s">
        <v>42</v>
      </c>
      <c r="AG8" s="9" t="s">
        <v>6</v>
      </c>
    </row>
    <row r="9" spans="1:34" hidden="1" outlineLevel="2" x14ac:dyDescent="0.35">
      <c r="AC9" s="10">
        <f>IF(AC8=C15,COLUMN(C15),IF(AC8=D15,COLUMN(D15),IF(AC8=E15,COLUMN(E15),IF(AC8=F15,COLUMN(F15),IF(AC8=G15,COLUMN(G15),IF(AC8=H15,COLUMN(H15),IF(AC8=I15,COLUMN(I15),IF(AC8=J15,COLUMN(J15),IF(AC8=K15,COLUMN(K15),IF(AC8=L15,COLUMN(L15),IF(AC8=M15,COLUMN(M15),IF(AC8=N15,COLUMN(N15),IF(AC8=O15,COLUMN(O15),IF(AC8=P15,COLUMN(P15),IF(AC8=Q15,COLUMN(Q15),IF(AC8=R15,COLUMN(R15),IF(AC8=S15,COLUMN(S15),IF(AC8=T15,COLUMN(T15),IF(AC8=U15,COLUMN(U15),IF(AC8=V15,COLUMN(V15),IF(AC8=W15,COLUMN(W15),IF(AC8=X15,COLUMN(X15),IF(AC8=Y15,COLUMN(Y15),IF(AC8=Z15,COLUMN(Z15),IF(AC8=AA15,COLUMN(AA15),IF(AC8=AB15,COLUMN(AB15),))))))))))))))))))))))))))</f>
        <v>6</v>
      </c>
      <c r="AE9" s="10">
        <f>IF(AE8=C15,COLUMN(C15),IF(AE8=D15,COLUMN(D15),IF(AE8=E15,COLUMN(E15),IF(AE8=F15,COLUMN(F15),IF(AE8=G15,COLUMN(G15),IF(AE8=H15,COLUMN(H15),IF(AE8=I15,COLUMN(I15),IF(AE8=J15,COLUMN(J15),IF(AE8=K15,COLUMN(K15),IF(AE8=L15,COLUMN(L15),IF(AE8=M15,COLUMN(M15),IF(AE8=N15,COLUMN(N15),IF(AE8=O15,COLUMN(O15),IF(AE8=P15,COLUMN(P15),IF(AE8=Q15,COLUMN(Q15),IF(AE8=R15,COLUMN(R15),IF(AE8=S15,COLUMN(S15),IF(AE8=T15,COLUMN(T15),IF(AE8=U15,COLUMN(U15),IF(AE8=V15,COLUMN(V15),IF(AE8=W15,COLUMN(W15),IF(AE8=X15,COLUMN(X15),IF(AE8=Y15,COLUMN(Y15),IF(AE8=Z15,COLUMN(Z15),IF(AE8=AA15,COLUMN(AA15),IF(AE8=AB15,COLUMN(AB15),IF(AE8=AC15,COLUMN(AC15),IF(AE8=AD15,COLUMN(AD15),))))))))))))))))))))))))))))</f>
        <v>11</v>
      </c>
      <c r="AG9" s="12">
        <f>IF(AG8=C15,COLUMN(C15),IF(AG8=D15,COLUMN(D15),IF(AG8=E15,COLUMN(E15),IF(AG8=F15,COLUMN(F15),IF(AG8=G15,COLUMN(G15),IF(AG8=H15,COLUMN(H15),IF(AG8=I15,COLUMN(I15),IF(AG8=J15,COLUMN(J15),IF(AG8=K15,COLUMN(K15),IF(AG8=L15,COLUMN(L15),IF(AG8=M15,COLUMN(M15),IF(AG8=N15,COLUMN(N15),IF(AG8=O15,COLUMN(O15),IF(AG8=P15,COLUMN(P15),IF(AG8=Q15,COLUMN(Q15),IF(AG8=R15,COLUMN(R15),IF(AG8=S15,COLUMN(S15),IF(AG8=T15,COLUMN(T15),IF(AG8=U15,COLUMN(U15),IF(AG8=V15,COLUMN(V15),IF(AE8=W15,COLUMN(W15),IF(AE8=X15,COLUMN(X15),IF(AE8=Y15,COLUMN(Y15),IF(AE8=Z15,COLUMN(Z15),IF(AE8=AA15,COLUMN(AA15),IF(AE8=AB15,COLUMN(AB15),IF(AG8=AC15,COLUMN(AC15),IF(AG8=AD15,COLUMN(AD15),IF(AG8=AE15,COLUMN(AE15),IF(AG8=AF15,COLUMN(AF15),))))))))))))))))))))))))))))))</f>
        <v>0</v>
      </c>
    </row>
    <row r="10" spans="1:34" hidden="1" outlineLevel="1" collapsed="1" x14ac:dyDescent="0.35">
      <c r="F10" s="4"/>
      <c r="G10" s="4"/>
      <c r="H10" s="4"/>
      <c r="K10" s="16" t="s">
        <v>5</v>
      </c>
      <c r="AC10" s="10" t="s">
        <v>44</v>
      </c>
      <c r="AE10" s="10" t="s">
        <v>41</v>
      </c>
      <c r="AG10" s="10"/>
    </row>
    <row r="11" spans="1:34" hidden="1" outlineLevel="2" x14ac:dyDescent="0.35">
      <c r="E11" s="1" t="s">
        <v>4</v>
      </c>
      <c r="F11" s="4"/>
      <c r="G11" s="4"/>
      <c r="H11" s="4"/>
      <c r="I11" s="6" t="str">
        <f>" ∨ "</f>
        <v xml:space="preserve"> ∨ </v>
      </c>
      <c r="J11" s="6" t="str">
        <f>" ∧ "</f>
        <v xml:space="preserve"> ∧ </v>
      </c>
      <c r="K11" s="6" t="str">
        <f>" ⇒ "</f>
        <v xml:space="preserve"> ⇒ </v>
      </c>
      <c r="L11" s="6" t="str">
        <f>" ⇔ "</f>
        <v xml:space="preserve"> ⇔ 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0">
        <f>IF(AC10="",COLUMN(H15),IF(AC10=" ∨ ",COLUMN(I15),IF(AC10=" ∧ ",COLUMN(J15),IF(AC10=" ⇒ ",COLUMN(K15),IF(AC10=" ⇔ ",COLUMN(L15))))))</f>
        <v>9</v>
      </c>
      <c r="AE11" s="10">
        <f>IF(AE10="",COLUMN(H15),IF(AE10=" ∨ ",COLUMN(I15),IF(AE10=" ∧ ",COLUMN(J15),IF(AE10=" ⇒ ",COLUMN(K15),IF(AE10=" ⇔ ",COLUMN(L15))))))</f>
        <v>12</v>
      </c>
      <c r="AG11" s="12">
        <f>IF(AG10="",COLUMN(H15),IF(AG10=" ∨ ",COLUMN(I15),IF(AG10=" ∧ ",COLUMN(J15),IF(AG10=" ⇒ ",COLUMN(K15),IF(AG10=" ⇔ ",COLUMN(L15))))))</f>
        <v>8</v>
      </c>
    </row>
    <row r="12" spans="1:34" hidden="1" outlineLevel="1" collapsed="1" x14ac:dyDescent="0.35">
      <c r="AC12" s="11" t="s">
        <v>1</v>
      </c>
      <c r="AE12" s="11" t="s">
        <v>45</v>
      </c>
      <c r="AG12" s="11" t="s">
        <v>6</v>
      </c>
    </row>
    <row r="13" spans="1:34" hidden="1" outlineLevel="1" x14ac:dyDescent="0.35">
      <c r="AC13" s="2">
        <f>IF(AC12=C15,COLUMN(C15),IF(AC12=D15,COLUMN(D15),IF(AC12=E15,COLUMN(E15),IF(AC12=F15,COLUMN(F15),IF(AC12=G15,COLUMN(G15),IF(AC12=H15,COLUMN(H15),IF(AC12=I15,COLUMN(I15),IF(AC12=J15,COLUMN(J15),IF(AC12=K15,COLUMN(K15),IF(AC12=L15,COLUMN(L15),IF(AC12=M15,COLUMN(M15),IF(AC12=N15,COLUMN(N15),IF(AC12=O15,COLUMN(O15),IF(AC12=P15,COLUMN(P15),IF(AC12=Q15,COLUMN(Q15),IF(AC12=R15,COLUMN(R15),IF(AC12=S15,COLUMN(S15),IF(AC12=T15,COLUMN(T15),IF(AC12=U15,COLUMN(U15),IF(AC12=V15,COLUMN(V15),IF(AC12=W15,COLUMN(W15),IF(AC12=X15,COLUMN(X15),IF(AC12=Y15,COLUMN(Y15),IF(AC12=Z15,COLUMN(Z15),IF(AC12=AA15,COLUMN(AA15),IF(AC12=AB15,COLUMN(AB15),COLUMN(B15)))))))))))))))))))))))))))</f>
        <v>4</v>
      </c>
      <c r="AE13" s="2">
        <f>IF(AE12=C15,COLUMN(C15),IF(AE12=D15,COLUMN(D15),IF(AE12=E15,COLUMN(E15),IF(AE12=F15,COLUMN(F15),IF(AE12=G15,COLUMN(G15),IF(AE12=H15,COLUMN(H15),IF(AE12=I15,COLUMN(I15),IF(AE12=J15,COLUMN(J15),IF(AE12=K15,COLUMN(K15),IF(AE12=L15,COLUMN(L15),IF(AE12=M15,COLUMN(M15),IF(AE12=N15,COLUMN(N15),IF(AE12=O15,COLUMN(O15),IF(AE12=P15,COLUMN(P15),IF(AE12=Q15,COLUMN(Q15),IF(AE12=R15,COLUMN(R15),IF(AE12=S15,COLUMN(S15),IF(AE12=T15,COLUMN(T15),IF(AE12=U15,COLUMN(U15),IF(AE12=V15,COLUMN(V15),IF(AE12=W15,COLUMN(W15),IF(AE12=X15,COLUMN(X15),IF(AE12=Y15,COLUMN(Y15),IF(AE12=Z15,COLUMN(Z15),IF(AE12=AA15,COLUMN(AA15),IF(AE12=AB15,COLUMN(AB15),IF(AE12=AC15,COLUMN(AC15),IF(AE12=AD15,COLUMN(AD15),COLUMN(B15)))))))))))))))))))))))))))))</f>
        <v>29</v>
      </c>
      <c r="AG13" s="1">
        <f>IF(AG12=C15,COLUMN(C15),IF(AG12=D15,COLUMN(D15),IF(AG12=E15,COLUMN(E15),IF(AG12=F15,COLUMN(F15),IF(AG12=G15,COLUMN(G15),IF(AG12=H15,COLUMN(H15),IF(AG12=I15,COLUMN(I15),IF(AG12=J15,COLUMN(J15),IF(AG12=K15,COLUMN(K15),IF(AG12=L15,COLUMN(L15),IF(AG12=M15,COLUMN(M15),IF(AG12=N15,COLUMN(N15),IF(AG12=O15,COLUMN(O15),IF(AG12=P15,COLUMN(P15),IF(AG12=Q15,COLUMN(Q15),IF(AG12=R15,COLUMN(R15),IF(AG12=S15,COLUMN(S15),IF(AG12=T15,COLUMN(T15),IF(AG12=U15,COLUMN(U15),IF(AG12=V15,COLUMN(V15),IF(AG12=W15,COLUMN(W15),IF(AG12=X15,COLUMN(X15),IF(AG12=Y15,COLUMN(Y15),IF(AG12=Z15,COLUMN(Z15),IF(AG12=AA15,COLUMN(AA15),IF(AG12=AB15,COLUMN(AB15),IF(AG12=AC15,COLUMN(AC15),IF(AG12=AD15,COLUMN(AD15),IF(AG12=AE15,COLUMN(AE15),IF(AG12=AF15,COLUMN(AF15),COLUMN(B15)))))))))))))))))))))))))))))))</f>
        <v>2</v>
      </c>
    </row>
    <row r="14" spans="1:34" collapsed="1" x14ac:dyDescent="0.35">
      <c r="AC14" s="2"/>
    </row>
    <row r="15" spans="1:34" s="3" customFormat="1" x14ac:dyDescent="0.35">
      <c r="B15" s="3" t="str">
        <f>CONCATENATE("")</f>
        <v/>
      </c>
      <c r="C15" s="7" t="s">
        <v>0</v>
      </c>
      <c r="D15" s="7" t="s">
        <v>1</v>
      </c>
      <c r="E15" s="13" t="s">
        <v>4</v>
      </c>
      <c r="F15" s="8" t="str">
        <f>"¬ A"</f>
        <v>¬ A</v>
      </c>
      <c r="G15" s="8" t="str">
        <f>"¬ B"</f>
        <v>¬ B</v>
      </c>
      <c r="H15" s="8" t="str">
        <f>"¬ C"</f>
        <v>¬ C</v>
      </c>
      <c r="I15" s="8" t="str">
        <f>"(A ∨ B)"</f>
        <v>(A ∨ B)</v>
      </c>
      <c r="J15" s="8" t="str">
        <f>"(A ∧ B)"</f>
        <v>(A ∧ B)</v>
      </c>
      <c r="K15" s="8" t="str">
        <f>"(A ⇒ B)"</f>
        <v>(A ⇒ B)</v>
      </c>
      <c r="L15" s="8" t="str">
        <f>"(A ⇔ B)"</f>
        <v>(A ⇔ B)</v>
      </c>
      <c r="M15" s="8" t="str">
        <f>"¬ (A ∨ B)"</f>
        <v>¬ (A ∨ B)</v>
      </c>
      <c r="N15" s="8" t="str">
        <f>"¬ (A ∧ B)"</f>
        <v>¬ (A ∧ B)</v>
      </c>
      <c r="O15" s="8" t="str">
        <f>"¬ (A ⇒ B)"</f>
        <v>¬ (A ⇒ B)</v>
      </c>
      <c r="P15" s="8" t="str">
        <f>"¬ (A ⇔ B)"</f>
        <v>¬ (A ⇔ B)</v>
      </c>
      <c r="Q15" s="8" t="str">
        <f>"(A ∨ C)"</f>
        <v>(A ∨ C)</v>
      </c>
      <c r="R15" s="8" t="str">
        <f>"(B ∨ C)"</f>
        <v>(B ∨ C)</v>
      </c>
      <c r="S15" s="8" t="str">
        <f>"(A ∧ C)"</f>
        <v>(A ∧ C)</v>
      </c>
      <c r="T15" s="8" t="str">
        <f>"(B ∧ C)"</f>
        <v>(B ∧ C)</v>
      </c>
      <c r="U15" s="8" t="str">
        <f>"(A ⇒ C)"</f>
        <v>(A ⇒ C)</v>
      </c>
      <c r="V15" s="8" t="str">
        <f>"(B ⇒ C)"</f>
        <v>(B ⇒ C)</v>
      </c>
      <c r="W15" s="8" t="str">
        <f>"¬ (A ∨ C)"</f>
        <v>¬ (A ∨ C)</v>
      </c>
      <c r="X15" s="8" t="str">
        <f>"¬ (B ∨ C)"</f>
        <v>¬ (B ∨ C)</v>
      </c>
      <c r="Y15" s="8" t="str">
        <f>"¬ (A ∧ C)"</f>
        <v>¬ (A ∧ C)</v>
      </c>
      <c r="Z15" s="8" t="str">
        <f>"¬ (B ∧ C)"</f>
        <v>¬ (B ∧ C)</v>
      </c>
      <c r="AA15" s="8" t="str">
        <f>"¬ (A ⇒ C)"</f>
        <v>¬ (A ⇒ C)</v>
      </c>
      <c r="AB15" s="8" t="str">
        <f>"¬ (B ⇒ C)"</f>
        <v>¬ (B ⇒ C)</v>
      </c>
      <c r="AC15" s="7" t="str">
        <f>CONCATENATE("(",AC8,AC10,AC12,")")</f>
        <v>(¬ A ∨ B)</v>
      </c>
      <c r="AD15" s="7" t="str">
        <f>CONCATENATE("¬ ",AC15)</f>
        <v>¬ (¬ A ∨ B)</v>
      </c>
      <c r="AE15" s="7" t="str">
        <f>CONCATENATE("(",AE8,AE10,AE12,")")</f>
        <v>((A ⇒ B) ⇔ (¬ A ∨ B))</v>
      </c>
      <c r="AF15" s="7" t="str">
        <f>CONCATENATE("¬ ",AE15)</f>
        <v>¬ ((A ⇒ B) ⇔ (¬ A ∨ B))</v>
      </c>
      <c r="AG15" s="7" t="str">
        <f>CONCATENATE("(",AG8,AG10,AG12,")")</f>
        <v>()</v>
      </c>
      <c r="AH15" s="7" t="str">
        <f>CONCATENATE("¬ ",AG15)</f>
        <v>¬ ()</v>
      </c>
    </row>
    <row r="16" spans="1:34" x14ac:dyDescent="0.35">
      <c r="A16" s="1" t="str">
        <f>CONCATENATE(C16,D16)</f>
        <v>ww</v>
      </c>
      <c r="B16" s="1"/>
      <c r="C16" s="5" t="s">
        <v>2</v>
      </c>
      <c r="D16" s="5" t="s">
        <v>2</v>
      </c>
      <c r="E16" s="5" t="s">
        <v>2</v>
      </c>
      <c r="F16" s="5" t="s">
        <v>3</v>
      </c>
      <c r="G16" s="5" t="s">
        <v>3</v>
      </c>
      <c r="H16" s="5" t="s">
        <v>3</v>
      </c>
      <c r="I16" s="5" t="s">
        <v>2</v>
      </c>
      <c r="J16" s="5" t="s">
        <v>2</v>
      </c>
      <c r="K16" s="5" t="s">
        <v>2</v>
      </c>
      <c r="L16" s="5" t="s">
        <v>2</v>
      </c>
      <c r="M16" s="5" t="str">
        <f>IF(I16="w","f","w")</f>
        <v>f</v>
      </c>
      <c r="N16" s="5" t="str">
        <f t="shared" ref="N16:P23" si="0">IF(J16="w","f","w")</f>
        <v>f</v>
      </c>
      <c r="O16" s="5" t="str">
        <f t="shared" si="0"/>
        <v>f</v>
      </c>
      <c r="P16" s="5" t="str">
        <f t="shared" si="0"/>
        <v>f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tr">
        <f>IF(Q16="w","f","w")</f>
        <v>f</v>
      </c>
      <c r="X16" s="5" t="str">
        <f t="shared" ref="X16:AB23" si="1">IF(R16="w","f","w")</f>
        <v>f</v>
      </c>
      <c r="Y16" s="5" t="str">
        <f t="shared" si="1"/>
        <v>f</v>
      </c>
      <c r="Z16" s="5" t="str">
        <f t="shared" si="1"/>
        <v>f</v>
      </c>
      <c r="AA16" s="5" t="str">
        <f t="shared" si="1"/>
        <v>f</v>
      </c>
      <c r="AB16" s="5" t="str">
        <f t="shared" si="1"/>
        <v>f</v>
      </c>
      <c r="AC16" s="5" t="str">
        <f ca="1">IF(AND($AC$13=COLUMN($B$15),$AC$11=COLUMN($H$11)),INDIRECT(ADDRESS(ROW(A16),$AC$9)),IF(AND($AC$11=COLUMN($H$11),NOT($AC$13=COLUMN($B$15))),"Eingabefehler",VLOOKUP(CONCATENATE(INDIRECT(ADDRESS(ROW(A16),$AC$9)),INDIRECT(ADDRESS(ROW(A16),$AC$13))),$A$16:$AB$19,$AC$11,FALSE)))</f>
        <v>w</v>
      </c>
      <c r="AD16" s="5" t="str">
        <f ca="1">IF(AC16="w","f","w")</f>
        <v>f</v>
      </c>
      <c r="AE16" s="5" t="str">
        <f ca="1">IF(AND($AE$13=COLUMN($B$15),$AE$11=COLUMN($H$11)),INDIRECT(ADDRESS(ROW(A16),$AE$9)),IF(AND($AE$11=COLUMN($H$11),NOT($AE$13=COLUMN($B$15))),"Eingabefehler",VLOOKUP(CONCATENATE(INDIRECT(ADDRESS(ROW(A16),$AE$9)),INDIRECT(ADDRESS(ROW(A16),$AE$13))),$A$16:$AD$19,$AE$11,FALSE)))</f>
        <v>w</v>
      </c>
      <c r="AF16" s="5" t="str">
        <f ca="1">IF(AE16="w","f","w")</f>
        <v>f</v>
      </c>
      <c r="AG16" s="5" t="e">
        <f ca="1">IF(AND($AG$13=COLUMN($B$15),$AG$11=COLUMN($H$11)),INDIRECT(ADDRESS(ROW(A16),$AG$9)),IF(AND($AG$11=COLUMN($H$11),NOT($AG$13=COLUMN($B$15))),"Eingabefehler",VLOOKUP(CONCATENATE(INDIRECT(ADDRESS(ROW(A16),$AG$9)),INDIRECT(ADDRESS(ROW(A16),$AG$13))),$A$16:$AF$19,$AG$11,FALSE)))</f>
        <v>#VALUE!</v>
      </c>
      <c r="AH16" s="5" t="e">
        <f ca="1">IF(AG16="w","f","w")</f>
        <v>#VALUE!</v>
      </c>
    </row>
    <row r="17" spans="1:34" x14ac:dyDescent="0.35">
      <c r="A17" s="1" t="str">
        <f t="shared" ref="A17:A19" si="2">CONCATENATE(C17,D17)</f>
        <v>wf</v>
      </c>
      <c r="B17" s="1"/>
      <c r="C17" s="5" t="s">
        <v>2</v>
      </c>
      <c r="D17" s="5" t="s">
        <v>3</v>
      </c>
      <c r="E17" s="5" t="s">
        <v>2</v>
      </c>
      <c r="F17" s="5" t="s">
        <v>3</v>
      </c>
      <c r="G17" s="5" t="s">
        <v>2</v>
      </c>
      <c r="H17" s="5" t="s">
        <v>3</v>
      </c>
      <c r="I17" s="5" t="s">
        <v>2</v>
      </c>
      <c r="J17" s="5" t="s">
        <v>3</v>
      </c>
      <c r="K17" s="5" t="s">
        <v>3</v>
      </c>
      <c r="L17" s="5" t="s">
        <v>3</v>
      </c>
      <c r="M17" s="5" t="str">
        <f t="shared" ref="M17:M23" si="3">IF(I17="w","f","w")</f>
        <v>f</v>
      </c>
      <c r="N17" s="5" t="str">
        <f t="shared" si="0"/>
        <v>w</v>
      </c>
      <c r="O17" s="5" t="str">
        <f t="shared" si="0"/>
        <v>w</v>
      </c>
      <c r="P17" s="5" t="str">
        <f t="shared" si="0"/>
        <v>w</v>
      </c>
      <c r="Q17" s="5" t="s">
        <v>2</v>
      </c>
      <c r="R17" s="5" t="s">
        <v>2</v>
      </c>
      <c r="S17" s="5" t="s">
        <v>2</v>
      </c>
      <c r="T17" s="5" t="s">
        <v>3</v>
      </c>
      <c r="U17" s="5" t="s">
        <v>2</v>
      </c>
      <c r="V17" s="5" t="s">
        <v>2</v>
      </c>
      <c r="W17" s="5" t="str">
        <f t="shared" ref="W17:W23" si="4">IF(Q17="w","f","w")</f>
        <v>f</v>
      </c>
      <c r="X17" s="5" t="str">
        <f t="shared" si="1"/>
        <v>f</v>
      </c>
      <c r="Y17" s="5" t="str">
        <f t="shared" si="1"/>
        <v>f</v>
      </c>
      <c r="Z17" s="5" t="str">
        <f t="shared" si="1"/>
        <v>w</v>
      </c>
      <c r="AA17" s="5" t="str">
        <f t="shared" si="1"/>
        <v>f</v>
      </c>
      <c r="AB17" s="5" t="str">
        <f t="shared" si="1"/>
        <v>f</v>
      </c>
      <c r="AC17" s="5" t="str">
        <f t="shared" ref="AC17:AC23" ca="1" si="5">IF(AND($AC$13=COLUMN($B$15),$AC$11=COLUMN($H$11)),INDIRECT(ADDRESS(ROW(A17),$AC$9)),IF(AND($AC$11=COLUMN($H$11),NOT($AC$13=COLUMN($B$15))),"Eingabefehler",VLOOKUP(CONCATENATE(INDIRECT(ADDRESS(ROW(A17),$AC$9)),INDIRECT(ADDRESS(ROW(A17),$AC$13))),$A$16:$AB$19,$AC$11,FALSE)))</f>
        <v>f</v>
      </c>
      <c r="AD17" s="5" t="str">
        <f t="shared" ref="AD17:AD23" ca="1" si="6">IF(AC17="w","f","w")</f>
        <v>w</v>
      </c>
      <c r="AE17" s="5" t="str">
        <f t="shared" ref="AE17:AE23" ca="1" si="7">IF(AND($AE$13=COLUMN($B$15),$AE$11=COLUMN($H$11)),INDIRECT(ADDRESS(ROW(A17),$AE$9)),IF(AND($AE$11=COLUMN($H$11),NOT($AE$13=COLUMN($B$15))),"Eingabefehler",VLOOKUP(CONCATENATE(INDIRECT(ADDRESS(ROW(A17),$AE$9)),INDIRECT(ADDRESS(ROW(A17),$AE$13))),$A$16:$AD$19,$AE$11,FALSE)))</f>
        <v>w</v>
      </c>
      <c r="AF17" s="5" t="str">
        <f t="shared" ref="AF17:AF23" ca="1" si="8">IF(AE17="w","f","w")</f>
        <v>f</v>
      </c>
      <c r="AG17" s="5" t="e">
        <f t="shared" ref="AG17:AG23" ca="1" si="9">IF(AND($AG$13=COLUMN($B$15),$AG$11=COLUMN($H$11)),INDIRECT(ADDRESS(ROW(A17),$AG$9)),IF(AND($AG$11=COLUMN($H$11),NOT($AG$13=COLUMN($B$15))),"Eingabefehler",VLOOKUP(CONCATENATE(INDIRECT(ADDRESS(ROW(A17),$AG$9)),INDIRECT(ADDRESS(ROW(A17),$AG$13))),$A$16:$AF$19,$AG$11,FALSE)))</f>
        <v>#VALUE!</v>
      </c>
      <c r="AH17" s="5" t="e">
        <f t="shared" ref="AH17:AH23" ca="1" si="10">IF(AG17="w","f","w")</f>
        <v>#VALUE!</v>
      </c>
    </row>
    <row r="18" spans="1:34" x14ac:dyDescent="0.35">
      <c r="A18" s="1" t="str">
        <f t="shared" si="2"/>
        <v>fw</v>
      </c>
      <c r="B18" s="1"/>
      <c r="C18" s="5" t="s">
        <v>3</v>
      </c>
      <c r="D18" s="5" t="s">
        <v>2</v>
      </c>
      <c r="E18" s="5" t="s">
        <v>2</v>
      </c>
      <c r="F18" s="5" t="s">
        <v>2</v>
      </c>
      <c r="G18" s="5" t="s">
        <v>3</v>
      </c>
      <c r="H18" s="5" t="s">
        <v>3</v>
      </c>
      <c r="I18" s="5" t="s">
        <v>2</v>
      </c>
      <c r="J18" s="5" t="s">
        <v>3</v>
      </c>
      <c r="K18" s="5" t="s">
        <v>2</v>
      </c>
      <c r="L18" s="5" t="s">
        <v>3</v>
      </c>
      <c r="M18" s="5" t="str">
        <f t="shared" si="3"/>
        <v>f</v>
      </c>
      <c r="N18" s="5" t="str">
        <f t="shared" si="0"/>
        <v>w</v>
      </c>
      <c r="O18" s="5" t="str">
        <f t="shared" si="0"/>
        <v>f</v>
      </c>
      <c r="P18" s="5" t="str">
        <f t="shared" si="0"/>
        <v>w</v>
      </c>
      <c r="Q18" s="5" t="s">
        <v>2</v>
      </c>
      <c r="R18" s="5" t="s">
        <v>2</v>
      </c>
      <c r="S18" s="5" t="s">
        <v>3</v>
      </c>
      <c r="T18" s="5" t="s">
        <v>2</v>
      </c>
      <c r="U18" s="5" t="s">
        <v>2</v>
      </c>
      <c r="V18" s="5" t="s">
        <v>2</v>
      </c>
      <c r="W18" s="5" t="str">
        <f t="shared" si="4"/>
        <v>f</v>
      </c>
      <c r="X18" s="5" t="str">
        <f t="shared" si="1"/>
        <v>f</v>
      </c>
      <c r="Y18" s="5" t="str">
        <f t="shared" si="1"/>
        <v>w</v>
      </c>
      <c r="Z18" s="5" t="str">
        <f t="shared" si="1"/>
        <v>f</v>
      </c>
      <c r="AA18" s="5" t="str">
        <f t="shared" si="1"/>
        <v>f</v>
      </c>
      <c r="AB18" s="5" t="str">
        <f t="shared" si="1"/>
        <v>f</v>
      </c>
      <c r="AC18" s="5" t="str">
        <f t="shared" ca="1" si="5"/>
        <v>w</v>
      </c>
      <c r="AD18" s="5" t="str">
        <f t="shared" ca="1" si="6"/>
        <v>f</v>
      </c>
      <c r="AE18" s="5" t="str">
        <f t="shared" ca="1" si="7"/>
        <v>w</v>
      </c>
      <c r="AF18" s="5" t="str">
        <f t="shared" ca="1" si="8"/>
        <v>f</v>
      </c>
      <c r="AG18" s="5" t="e">
        <f t="shared" ca="1" si="9"/>
        <v>#VALUE!</v>
      </c>
      <c r="AH18" s="5" t="e">
        <f t="shared" ca="1" si="10"/>
        <v>#VALUE!</v>
      </c>
    </row>
    <row r="19" spans="1:34" x14ac:dyDescent="0.35">
      <c r="A19" s="1" t="str">
        <f t="shared" si="2"/>
        <v>ff</v>
      </c>
      <c r="B19" s="1"/>
      <c r="C19" s="5" t="s">
        <v>3</v>
      </c>
      <c r="D19" s="5" t="s">
        <v>3</v>
      </c>
      <c r="E19" s="5" t="s">
        <v>2</v>
      </c>
      <c r="F19" s="5" t="s">
        <v>2</v>
      </c>
      <c r="G19" s="5" t="s">
        <v>2</v>
      </c>
      <c r="H19" s="5" t="s">
        <v>3</v>
      </c>
      <c r="I19" s="5" t="s">
        <v>3</v>
      </c>
      <c r="J19" s="5" t="s">
        <v>3</v>
      </c>
      <c r="K19" s="5" t="s">
        <v>2</v>
      </c>
      <c r="L19" s="5" t="s">
        <v>2</v>
      </c>
      <c r="M19" s="5" t="str">
        <f t="shared" si="3"/>
        <v>w</v>
      </c>
      <c r="N19" s="5" t="str">
        <f t="shared" si="0"/>
        <v>w</v>
      </c>
      <c r="O19" s="5" t="str">
        <f t="shared" si="0"/>
        <v>f</v>
      </c>
      <c r="P19" s="5" t="str">
        <f t="shared" si="0"/>
        <v>f</v>
      </c>
      <c r="Q19" s="5" t="s">
        <v>2</v>
      </c>
      <c r="R19" s="5" t="s">
        <v>2</v>
      </c>
      <c r="S19" s="5" t="s">
        <v>3</v>
      </c>
      <c r="T19" s="5" t="s">
        <v>3</v>
      </c>
      <c r="U19" s="5" t="s">
        <v>2</v>
      </c>
      <c r="V19" s="5" t="s">
        <v>2</v>
      </c>
      <c r="W19" s="5" t="str">
        <f t="shared" si="4"/>
        <v>f</v>
      </c>
      <c r="X19" s="5" t="str">
        <f t="shared" si="1"/>
        <v>f</v>
      </c>
      <c r="Y19" s="5" t="str">
        <f t="shared" si="1"/>
        <v>w</v>
      </c>
      <c r="Z19" s="5" t="str">
        <f t="shared" si="1"/>
        <v>w</v>
      </c>
      <c r="AA19" s="5" t="str">
        <f t="shared" si="1"/>
        <v>f</v>
      </c>
      <c r="AB19" s="5" t="str">
        <f t="shared" si="1"/>
        <v>f</v>
      </c>
      <c r="AC19" s="5" t="str">
        <f t="shared" ca="1" si="5"/>
        <v>w</v>
      </c>
      <c r="AD19" s="5" t="str">
        <f t="shared" ca="1" si="6"/>
        <v>f</v>
      </c>
      <c r="AE19" s="5" t="str">
        <f t="shared" ca="1" si="7"/>
        <v>w</v>
      </c>
      <c r="AF19" s="5" t="str">
        <f t="shared" ca="1" si="8"/>
        <v>f</v>
      </c>
      <c r="AG19" s="5" t="e">
        <f t="shared" ca="1" si="9"/>
        <v>#VALUE!</v>
      </c>
      <c r="AH19" s="5" t="e">
        <f t="shared" ca="1" si="10"/>
        <v>#VALUE!</v>
      </c>
    </row>
    <row r="20" spans="1:34" x14ac:dyDescent="0.35">
      <c r="A20" s="1"/>
      <c r="B20" s="1"/>
      <c r="C20" s="5" t="s">
        <v>2</v>
      </c>
      <c r="D20" s="5" t="s">
        <v>2</v>
      </c>
      <c r="E20" s="5" t="s">
        <v>3</v>
      </c>
      <c r="F20" s="5" t="s">
        <v>3</v>
      </c>
      <c r="G20" s="5" t="s">
        <v>3</v>
      </c>
      <c r="H20" s="5" t="s">
        <v>2</v>
      </c>
      <c r="I20" s="5" t="s">
        <v>2</v>
      </c>
      <c r="J20" s="5" t="s">
        <v>2</v>
      </c>
      <c r="K20" s="5" t="s">
        <v>2</v>
      </c>
      <c r="L20" s="5" t="s">
        <v>2</v>
      </c>
      <c r="M20" s="5" t="str">
        <f t="shared" si="3"/>
        <v>f</v>
      </c>
      <c r="N20" s="5" t="str">
        <f t="shared" si="0"/>
        <v>f</v>
      </c>
      <c r="O20" s="5" t="str">
        <f t="shared" si="0"/>
        <v>f</v>
      </c>
      <c r="P20" s="5" t="str">
        <f t="shared" si="0"/>
        <v>f</v>
      </c>
      <c r="Q20" s="5" t="s">
        <v>2</v>
      </c>
      <c r="R20" s="5" t="s">
        <v>2</v>
      </c>
      <c r="S20" s="5" t="s">
        <v>3</v>
      </c>
      <c r="T20" s="5" t="s">
        <v>3</v>
      </c>
      <c r="U20" s="5" t="s">
        <v>3</v>
      </c>
      <c r="V20" s="5" t="s">
        <v>3</v>
      </c>
      <c r="W20" s="5" t="str">
        <f t="shared" si="4"/>
        <v>f</v>
      </c>
      <c r="X20" s="5" t="str">
        <f t="shared" si="1"/>
        <v>f</v>
      </c>
      <c r="Y20" s="5" t="str">
        <f t="shared" si="1"/>
        <v>w</v>
      </c>
      <c r="Z20" s="5" t="str">
        <f t="shared" si="1"/>
        <v>w</v>
      </c>
      <c r="AA20" s="5" t="str">
        <f t="shared" si="1"/>
        <v>w</v>
      </c>
      <c r="AB20" s="5" t="str">
        <f t="shared" si="1"/>
        <v>w</v>
      </c>
      <c r="AC20" s="5" t="str">
        <f t="shared" ca="1" si="5"/>
        <v>w</v>
      </c>
      <c r="AD20" s="5" t="str">
        <f ca="1">IF(AC20="w","f","w")</f>
        <v>f</v>
      </c>
      <c r="AE20" s="5" t="str">
        <f t="shared" ca="1" si="7"/>
        <v>w</v>
      </c>
      <c r="AF20" s="5" t="str">
        <f t="shared" ca="1" si="8"/>
        <v>f</v>
      </c>
      <c r="AG20" s="5" t="e">
        <f t="shared" ca="1" si="9"/>
        <v>#VALUE!</v>
      </c>
      <c r="AH20" s="5" t="e">
        <f t="shared" ca="1" si="10"/>
        <v>#VALUE!</v>
      </c>
    </row>
    <row r="21" spans="1:34" x14ac:dyDescent="0.35">
      <c r="A21" s="1"/>
      <c r="B21" s="1"/>
      <c r="C21" s="5" t="s">
        <v>2</v>
      </c>
      <c r="D21" s="5" t="s">
        <v>3</v>
      </c>
      <c r="E21" s="5" t="s">
        <v>3</v>
      </c>
      <c r="F21" s="5" t="s">
        <v>3</v>
      </c>
      <c r="G21" s="5" t="s">
        <v>2</v>
      </c>
      <c r="H21" s="5" t="s">
        <v>2</v>
      </c>
      <c r="I21" s="5" t="s">
        <v>2</v>
      </c>
      <c r="J21" s="5" t="s">
        <v>3</v>
      </c>
      <c r="K21" s="5" t="s">
        <v>3</v>
      </c>
      <c r="L21" s="5" t="s">
        <v>3</v>
      </c>
      <c r="M21" s="5" t="str">
        <f t="shared" si="3"/>
        <v>f</v>
      </c>
      <c r="N21" s="5" t="str">
        <f t="shared" si="0"/>
        <v>w</v>
      </c>
      <c r="O21" s="5" t="str">
        <f t="shared" si="0"/>
        <v>w</v>
      </c>
      <c r="P21" s="5" t="str">
        <f t="shared" si="0"/>
        <v>w</v>
      </c>
      <c r="Q21" s="5" t="s">
        <v>2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2</v>
      </c>
      <c r="W21" s="5" t="str">
        <f t="shared" si="4"/>
        <v>f</v>
      </c>
      <c r="X21" s="5" t="str">
        <f t="shared" si="1"/>
        <v>w</v>
      </c>
      <c r="Y21" s="5" t="str">
        <f t="shared" si="1"/>
        <v>w</v>
      </c>
      <c r="Z21" s="5" t="str">
        <f t="shared" si="1"/>
        <v>w</v>
      </c>
      <c r="AA21" s="5" t="str">
        <f t="shared" si="1"/>
        <v>w</v>
      </c>
      <c r="AB21" s="5" t="str">
        <f t="shared" si="1"/>
        <v>f</v>
      </c>
      <c r="AC21" s="5" t="str">
        <f t="shared" ca="1" si="5"/>
        <v>f</v>
      </c>
      <c r="AD21" s="5" t="str">
        <f t="shared" ca="1" si="6"/>
        <v>w</v>
      </c>
      <c r="AE21" s="5" t="str">
        <f t="shared" ca="1" si="7"/>
        <v>w</v>
      </c>
      <c r="AF21" s="5" t="str">
        <f t="shared" ca="1" si="8"/>
        <v>f</v>
      </c>
      <c r="AG21" s="5" t="e">
        <f t="shared" ca="1" si="9"/>
        <v>#VALUE!</v>
      </c>
      <c r="AH21" s="5" t="e">
        <f t="shared" ca="1" si="10"/>
        <v>#VALUE!</v>
      </c>
    </row>
    <row r="22" spans="1:34" x14ac:dyDescent="0.35">
      <c r="A22" s="1"/>
      <c r="B22" s="1"/>
      <c r="C22" s="5" t="s">
        <v>3</v>
      </c>
      <c r="D22" s="5" t="s">
        <v>2</v>
      </c>
      <c r="E22" s="5" t="s">
        <v>3</v>
      </c>
      <c r="F22" s="5" t="s">
        <v>2</v>
      </c>
      <c r="G22" s="5" t="s">
        <v>3</v>
      </c>
      <c r="H22" s="5" t="s">
        <v>2</v>
      </c>
      <c r="I22" s="5" t="s">
        <v>2</v>
      </c>
      <c r="J22" s="5" t="s">
        <v>3</v>
      </c>
      <c r="K22" s="5" t="s">
        <v>2</v>
      </c>
      <c r="L22" s="5" t="s">
        <v>3</v>
      </c>
      <c r="M22" s="5" t="str">
        <f t="shared" si="3"/>
        <v>f</v>
      </c>
      <c r="N22" s="5" t="str">
        <f t="shared" si="0"/>
        <v>w</v>
      </c>
      <c r="O22" s="5" t="str">
        <f t="shared" si="0"/>
        <v>f</v>
      </c>
      <c r="P22" s="5" t="str">
        <f t="shared" si="0"/>
        <v>w</v>
      </c>
      <c r="Q22" s="5" t="s">
        <v>3</v>
      </c>
      <c r="R22" s="5" t="s">
        <v>2</v>
      </c>
      <c r="S22" s="5" t="s">
        <v>3</v>
      </c>
      <c r="T22" s="5" t="s">
        <v>3</v>
      </c>
      <c r="U22" s="5" t="s">
        <v>2</v>
      </c>
      <c r="V22" s="5" t="s">
        <v>3</v>
      </c>
      <c r="W22" s="5" t="str">
        <f t="shared" si="4"/>
        <v>w</v>
      </c>
      <c r="X22" s="5" t="str">
        <f t="shared" si="1"/>
        <v>f</v>
      </c>
      <c r="Y22" s="5" t="str">
        <f t="shared" si="1"/>
        <v>w</v>
      </c>
      <c r="Z22" s="5" t="str">
        <f t="shared" si="1"/>
        <v>w</v>
      </c>
      <c r="AA22" s="5" t="str">
        <f t="shared" si="1"/>
        <v>f</v>
      </c>
      <c r="AB22" s="5" t="str">
        <f t="shared" si="1"/>
        <v>w</v>
      </c>
      <c r="AC22" s="5" t="str">
        <f t="shared" ca="1" si="5"/>
        <v>w</v>
      </c>
      <c r="AD22" s="5" t="str">
        <f t="shared" ca="1" si="6"/>
        <v>f</v>
      </c>
      <c r="AE22" s="5" t="str">
        <f t="shared" ca="1" si="7"/>
        <v>w</v>
      </c>
      <c r="AF22" s="5" t="str">
        <f t="shared" ca="1" si="8"/>
        <v>f</v>
      </c>
      <c r="AG22" s="5" t="e">
        <f t="shared" ca="1" si="9"/>
        <v>#VALUE!</v>
      </c>
      <c r="AH22" s="5" t="e">
        <f t="shared" ca="1" si="10"/>
        <v>#VALUE!</v>
      </c>
    </row>
    <row r="23" spans="1:34" x14ac:dyDescent="0.35">
      <c r="A23" s="1"/>
      <c r="B23" s="1"/>
      <c r="C23" s="5" t="s">
        <v>3</v>
      </c>
      <c r="D23" s="5" t="s">
        <v>3</v>
      </c>
      <c r="E23" s="5" t="s">
        <v>3</v>
      </c>
      <c r="F23" s="5" t="s">
        <v>2</v>
      </c>
      <c r="G23" s="5" t="s">
        <v>2</v>
      </c>
      <c r="H23" s="5" t="s">
        <v>2</v>
      </c>
      <c r="I23" s="5" t="s">
        <v>3</v>
      </c>
      <c r="J23" s="5" t="s">
        <v>3</v>
      </c>
      <c r="K23" s="5" t="s">
        <v>2</v>
      </c>
      <c r="L23" s="5" t="s">
        <v>2</v>
      </c>
      <c r="M23" s="5" t="str">
        <f t="shared" si="3"/>
        <v>w</v>
      </c>
      <c r="N23" s="5" t="str">
        <f t="shared" si="0"/>
        <v>w</v>
      </c>
      <c r="O23" s="5" t="str">
        <f t="shared" si="0"/>
        <v>f</v>
      </c>
      <c r="P23" s="5" t="str">
        <f t="shared" si="0"/>
        <v>f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2</v>
      </c>
      <c r="V23" s="5" t="s">
        <v>2</v>
      </c>
      <c r="W23" s="5" t="str">
        <f t="shared" si="4"/>
        <v>w</v>
      </c>
      <c r="X23" s="5" t="str">
        <f t="shared" si="1"/>
        <v>w</v>
      </c>
      <c r="Y23" s="5" t="str">
        <f t="shared" si="1"/>
        <v>w</v>
      </c>
      <c r="Z23" s="5" t="str">
        <f t="shared" si="1"/>
        <v>w</v>
      </c>
      <c r="AA23" s="5" t="str">
        <f t="shared" si="1"/>
        <v>f</v>
      </c>
      <c r="AB23" s="5" t="str">
        <f t="shared" si="1"/>
        <v>f</v>
      </c>
      <c r="AC23" s="5" t="str">
        <f t="shared" ca="1" si="5"/>
        <v>w</v>
      </c>
      <c r="AD23" s="5" t="str">
        <f t="shared" ca="1" si="6"/>
        <v>f</v>
      </c>
      <c r="AE23" s="5" t="str">
        <f t="shared" ca="1" si="7"/>
        <v>w</v>
      </c>
      <c r="AF23" s="5" t="str">
        <f t="shared" ca="1" si="8"/>
        <v>f</v>
      </c>
      <c r="AG23" s="5" t="e">
        <f t="shared" ca="1" si="9"/>
        <v>#VALUE!</v>
      </c>
      <c r="AH23" s="5" t="e">
        <f t="shared" ca="1" si="10"/>
        <v>#VALUE!</v>
      </c>
    </row>
    <row r="25" spans="1:34" hidden="1" outlineLevel="1" x14ac:dyDescent="0.35">
      <c r="C25" s="1" t="str">
        <f t="shared" ref="C25:AB25" si="11">CONCATENATE(C$16,C$17,C$18,C$19,C$20,C$21,C$22,C$23)</f>
        <v>wwffwwff</v>
      </c>
      <c r="D25" s="1" t="str">
        <f t="shared" si="11"/>
        <v>wfwfwfwf</v>
      </c>
      <c r="E25" s="1" t="str">
        <f t="shared" si="11"/>
        <v>wwwwffff</v>
      </c>
      <c r="F25" s="1" t="str">
        <f t="shared" si="11"/>
        <v>ffwwffww</v>
      </c>
      <c r="G25" s="1" t="str">
        <f t="shared" si="11"/>
        <v>fwfwfwfw</v>
      </c>
      <c r="I25" s="1" t="str">
        <f t="shared" si="11"/>
        <v>wwwfwwwf</v>
      </c>
      <c r="J25" s="1" t="str">
        <f t="shared" si="11"/>
        <v>wfffwfff</v>
      </c>
      <c r="K25" s="1" t="str">
        <f t="shared" si="11"/>
        <v>wfwwwfww</v>
      </c>
      <c r="L25" s="1" t="str">
        <f t="shared" si="11"/>
        <v>wffwwffw</v>
      </c>
      <c r="M25" s="1" t="str">
        <f t="shared" si="11"/>
        <v>fffwfffw</v>
      </c>
      <c r="N25" s="1" t="str">
        <f t="shared" si="11"/>
        <v>fwwwfwww</v>
      </c>
      <c r="O25" s="1" t="str">
        <f t="shared" si="11"/>
        <v>fwfffwff</v>
      </c>
      <c r="P25" s="1" t="str">
        <f t="shared" si="11"/>
        <v>fwwffwwf</v>
      </c>
      <c r="Q25" s="1" t="str">
        <f t="shared" si="11"/>
        <v>wwwwwwff</v>
      </c>
      <c r="R25" s="1" t="str">
        <f t="shared" si="11"/>
        <v>wwwwwfwf</v>
      </c>
      <c r="S25" s="1" t="str">
        <f t="shared" si="11"/>
        <v>wwffffff</v>
      </c>
      <c r="T25" s="1" t="str">
        <f t="shared" si="11"/>
        <v>wfwfffff</v>
      </c>
      <c r="U25" s="1" t="str">
        <f t="shared" si="11"/>
        <v>wwwwffww</v>
      </c>
      <c r="V25" s="1" t="str">
        <f t="shared" si="11"/>
        <v>wwwwfwfw</v>
      </c>
      <c r="W25" s="1" t="str">
        <f t="shared" si="11"/>
        <v>ffffffww</v>
      </c>
      <c r="X25" s="1" t="str">
        <f t="shared" si="11"/>
        <v>fffffwfw</v>
      </c>
      <c r="Y25" s="1" t="str">
        <f t="shared" si="11"/>
        <v>ffwwwwww</v>
      </c>
      <c r="Z25" s="1" t="str">
        <f t="shared" si="11"/>
        <v>fwfwwwww</v>
      </c>
      <c r="AA25" s="1" t="str">
        <f t="shared" si="11"/>
        <v>ffffwwff</v>
      </c>
      <c r="AB25" s="1" t="str">
        <f t="shared" si="11"/>
        <v>ffffwfwf</v>
      </c>
      <c r="AC25" s="1" t="str">
        <f ca="1">CONCATENATE(AC$16,AC$17,AC$18,AC$19,AC$20,AC$21,AC$22,AC$23)</f>
        <v>wfwwwfww</v>
      </c>
      <c r="AD25" s="1" t="str">
        <f t="shared" ref="AD25:AH25" ca="1" si="12">CONCATENATE(AD$16,AD$17,AD$18,AD$19,AD$20,AD$21,AD$22,AD$23)</f>
        <v>fwfffwff</v>
      </c>
      <c r="AE25" s="1" t="str">
        <f t="shared" ca="1" si="12"/>
        <v>wwwwwwww</v>
      </c>
      <c r="AF25" s="1" t="str">
        <f t="shared" ca="1" si="12"/>
        <v>ffffffff</v>
      </c>
      <c r="AG25" s="1" t="e">
        <f t="shared" ca="1" si="12"/>
        <v>#VALUE!</v>
      </c>
      <c r="AH25" s="1" t="e">
        <f t="shared" ca="1" si="12"/>
        <v>#VALUE!</v>
      </c>
    </row>
    <row r="26" spans="1:34" collapsed="1" x14ac:dyDescent="0.35">
      <c r="G26" s="15" t="b">
        <v>1</v>
      </c>
    </row>
    <row r="29" spans="1:34" x14ac:dyDescent="0.35">
      <c r="C29" s="15" t="b">
        <v>0</v>
      </c>
    </row>
  </sheetData>
  <sheetProtection sheet="1" objects="1" scenarios="1" selectLockedCells="1"/>
  <mergeCells count="1">
    <mergeCell ref="C6:K6"/>
  </mergeCells>
  <conditionalFormatting sqref="C16:AH23">
    <cfRule type="expression" dxfId="11" priority="30">
      <formula>C$25=$AG$25</formula>
    </cfRule>
    <cfRule type="expression" dxfId="10" priority="31">
      <formula>C$25=$AE$25</formula>
    </cfRule>
    <cfRule type="expression" dxfId="9" priority="34">
      <formula>C$25=$AC$25</formula>
    </cfRule>
  </conditionalFormatting>
  <conditionalFormatting sqref="E15:E23 H15:H19 C20:AH23 Q15:AB1121 L25:P25">
    <cfRule type="expression" dxfId="8" priority="10">
      <formula>$G$26=TRUE</formula>
    </cfRule>
  </conditionalFormatting>
  <conditionalFormatting sqref="AC9:AC12">
    <cfRule type="expression" dxfId="7" priority="8">
      <formula>$AC$8=$B$15</formula>
    </cfRule>
  </conditionalFormatting>
  <conditionalFormatting sqref="AC15:AC23">
    <cfRule type="expression" dxfId="6" priority="7">
      <formula>$AC$8=$B$15</formula>
    </cfRule>
  </conditionalFormatting>
  <conditionalFormatting sqref="AE9:AE12">
    <cfRule type="expression" dxfId="5" priority="6">
      <formula>$AE$8=$B$15</formula>
    </cfRule>
  </conditionalFormatting>
  <conditionalFormatting sqref="AE15:AE23">
    <cfRule type="expression" dxfId="4" priority="5">
      <formula>$AE$8=$B$15</formula>
    </cfRule>
  </conditionalFormatting>
  <conditionalFormatting sqref="AG9:AG12">
    <cfRule type="expression" dxfId="3" priority="4">
      <formula>$AG$8=$B$15</formula>
    </cfRule>
  </conditionalFormatting>
  <conditionalFormatting sqref="AG15:AG23">
    <cfRule type="expression" dxfId="2" priority="3">
      <formula>$AG$8=$B$15</formula>
    </cfRule>
  </conditionalFormatting>
  <conditionalFormatting sqref="AE16:AE23">
    <cfRule type="expression" dxfId="1" priority="2">
      <formula>$AE$16="#NV"</formula>
    </cfRule>
  </conditionalFormatting>
  <conditionalFormatting sqref="F16:AI23">
    <cfRule type="expression" dxfId="0" priority="1">
      <formula>$C$29=TRUE</formula>
    </cfRule>
  </conditionalFormatting>
  <dataValidations count="4">
    <dataValidation type="list" showInputMessage="1" showErrorMessage="1" sqref="AC8 AC12" xr:uid="{B5F5B91B-BB0F-4097-B043-7469311560AD}">
      <formula1>$B$15:$AB$15</formula1>
    </dataValidation>
    <dataValidation type="list" showInputMessage="1" showErrorMessage="1" sqref="AE8 AE12" xr:uid="{C97911E4-B5F7-48B9-9BF8-35C21C435559}">
      <formula1>$B$15:$AD$15</formula1>
    </dataValidation>
    <dataValidation type="list" allowBlank="1" showInputMessage="1" showErrorMessage="1" sqref="AG10 AC10 AE10" xr:uid="{51D8167F-B738-4DE2-8586-ECDEF7D5F2CC}">
      <formula1>$H$11:$L$11</formula1>
    </dataValidation>
    <dataValidation type="list" showInputMessage="1" showErrorMessage="1" sqref="AG8 AG12" xr:uid="{225EF1AF-4396-400A-B0E2-DF563FA6D7EF}">
      <formula1>$B$15:$AF$15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222250</xdr:colOff>
                    <xdr:row>23</xdr:row>
                    <xdr:rowOff>152400</xdr:rowOff>
                  </from>
                  <to>
                    <xdr:col>10</xdr:col>
                    <xdr:colOff>31750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222250</xdr:colOff>
                    <xdr:row>26</xdr:row>
                    <xdr:rowOff>12700</xdr:rowOff>
                  </from>
                  <to>
                    <xdr:col>12</xdr:col>
                    <xdr:colOff>63500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C0FB05-7875-42EC-9879-BEE0B3D25D5A}">
          <x14:formula1>
            <xm:f>Ausdrücke!$G$4:$G$32</xm:f>
          </x14:formula1>
          <xm:sqref>C6:K6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6F43-5BFC-4F38-A03C-A32A598E9DB8}">
  <dimension ref="B2:H32"/>
  <sheetViews>
    <sheetView showGridLines="0" showRowColHeaders="0" workbookViewId="0">
      <selection activeCell="B23" sqref="B23"/>
    </sheetView>
  </sheetViews>
  <sheetFormatPr baseColWidth="10" defaultRowHeight="15.5" outlineLevelCol="1" x14ac:dyDescent="0.35"/>
  <cols>
    <col min="2" max="2" width="29.25" style="19" customWidth="1"/>
    <col min="7" max="7" width="0" hidden="1" customWidth="1" outlineLevel="1"/>
    <col min="8" max="8" width="11" collapsed="1"/>
  </cols>
  <sheetData>
    <row r="2" spans="2:7" x14ac:dyDescent="0.35">
      <c r="B2" s="19" t="s">
        <v>18</v>
      </c>
    </row>
    <row r="4" spans="2:7" x14ac:dyDescent="0.35">
      <c r="B4" s="21" t="s">
        <v>8</v>
      </c>
      <c r="C4" t="b">
        <v>1</v>
      </c>
      <c r="D4" t="s">
        <v>26</v>
      </c>
      <c r="G4" t="str">
        <f>IF(B4="","",CONCATENATE(B4,"     [ ",D4," ]"))</f>
        <v>¬ ( ¬ A ) ⇔ A     [ Doppelte Negation ]</v>
      </c>
    </row>
    <row r="5" spans="2:7" x14ac:dyDescent="0.35">
      <c r="B5" s="22" t="s">
        <v>9</v>
      </c>
      <c r="C5" t="b">
        <v>1</v>
      </c>
      <c r="D5" t="s">
        <v>27</v>
      </c>
      <c r="G5" t="str">
        <f t="shared" ref="G5:G32" si="0">IF(B5="","",CONCATENATE(B5,"     [ ",D5," ]"))</f>
        <v>¬ ( A ∧ B ) ⇔ ¬ A ∨ ¬ B     [ Negation einer Konjunktion ]</v>
      </c>
    </row>
    <row r="6" spans="2:7" x14ac:dyDescent="0.35">
      <c r="B6" s="22" t="s">
        <v>10</v>
      </c>
      <c r="C6" t="b">
        <v>1</v>
      </c>
      <c r="D6" t="s">
        <v>28</v>
      </c>
      <c r="G6" t="str">
        <f t="shared" si="0"/>
        <v xml:space="preserve"> ¬ ( A ∨ B) ⇔ ¬ A  ∧ ¬ B     [ Negation einer Alternative ]</v>
      </c>
    </row>
    <row r="7" spans="2:7" x14ac:dyDescent="0.35">
      <c r="B7" s="22"/>
    </row>
    <row r="8" spans="2:7" x14ac:dyDescent="0.35">
      <c r="B8" s="22" t="s">
        <v>11</v>
      </c>
      <c r="C8" t="b">
        <v>1</v>
      </c>
      <c r="D8" t="s">
        <v>29</v>
      </c>
      <c r="G8" t="str">
        <f t="shared" si="0"/>
        <v xml:space="preserve"> ( A ∧ B ) ⇔ ( B ∧ A )     [ Kommutativität der Konjunktion ]</v>
      </c>
    </row>
    <row r="9" spans="2:7" x14ac:dyDescent="0.35">
      <c r="B9" s="22" t="s">
        <v>12</v>
      </c>
      <c r="C9" t="b">
        <v>1</v>
      </c>
      <c r="D9" t="s">
        <v>30</v>
      </c>
      <c r="G9" t="str">
        <f t="shared" si="0"/>
        <v xml:space="preserve"> ( A ∨ B ) ⇔ ( B ∨ A )     [ Kommutativität der Alternative ]</v>
      </c>
    </row>
    <row r="10" spans="2:7" x14ac:dyDescent="0.35">
      <c r="B10" s="22"/>
    </row>
    <row r="11" spans="2:7" x14ac:dyDescent="0.35">
      <c r="B11" s="22" t="s">
        <v>13</v>
      </c>
      <c r="C11" t="b">
        <v>1</v>
      </c>
      <c r="D11" t="s">
        <v>31</v>
      </c>
      <c r="G11" t="str">
        <f t="shared" si="0"/>
        <v xml:space="preserve"> ( A ∧ B ) ∧ C ⇔ A ∧ ( B ∧ C )     [ Assoziativgesetz der Konjunktion ]</v>
      </c>
    </row>
    <row r="12" spans="2:7" x14ac:dyDescent="0.35">
      <c r="B12" s="22" t="s">
        <v>14</v>
      </c>
      <c r="C12" t="b">
        <v>1</v>
      </c>
      <c r="D12" t="s">
        <v>32</v>
      </c>
      <c r="G12" t="str">
        <f t="shared" si="0"/>
        <v xml:space="preserve"> ( A ∨ B ) ∨ C ⇔ A ∨ ( B ∨ C )     [ Assoziativgesetz der Alternative ]</v>
      </c>
    </row>
    <row r="13" spans="2:7" x14ac:dyDescent="0.35">
      <c r="B13" s="20"/>
    </row>
    <row r="14" spans="2:7" x14ac:dyDescent="0.35">
      <c r="B14" s="22" t="s">
        <v>15</v>
      </c>
      <c r="C14" t="b">
        <v>1</v>
      </c>
      <c r="D14" t="s">
        <v>33</v>
      </c>
      <c r="G14" t="str">
        <f>IF(B14="","",CONCATENATE(B14,"     [ ",D14," ]"))</f>
        <v>( A ⇒ B )  ⇔ ¬ A ∨ B      [ Alternative Ersetzung ]</v>
      </c>
    </row>
    <row r="15" spans="2:7" x14ac:dyDescent="0.35">
      <c r="B15" s="22" t="s">
        <v>16</v>
      </c>
      <c r="C15" t="b">
        <v>1</v>
      </c>
      <c r="D15" t="s">
        <v>34</v>
      </c>
      <c r="G15" t="str">
        <f>IF(B15="","",CONCATENATE(B15,"     [ ",D15," ]"))</f>
        <v>¬ ( A ⇒ B )  ⇔ A ∧ ¬ B     [ Negation der Implikation ]</v>
      </c>
    </row>
    <row r="16" spans="2:7" x14ac:dyDescent="0.35">
      <c r="B16" s="22" t="s">
        <v>17</v>
      </c>
      <c r="C16" t="b">
        <v>1</v>
      </c>
      <c r="D16" t="s">
        <v>35</v>
      </c>
      <c r="G16" t="str">
        <f>IF(B16="","",CONCATENATE(B16,"     [ ",D16," ]"))</f>
        <v>( A ⇔ B ) ⇔ ( A ⇒ B ) ∧ ( B ⇒ A )     [ Äquivalenz als zwei Implikationen ]</v>
      </c>
    </row>
    <row r="17" spans="2:7" x14ac:dyDescent="0.35">
      <c r="B17" s="22"/>
    </row>
    <row r="18" spans="2:7" x14ac:dyDescent="0.35">
      <c r="B18" s="22" t="s">
        <v>37</v>
      </c>
      <c r="C18" t="b">
        <v>1</v>
      </c>
      <c r="D18" t="s">
        <v>24</v>
      </c>
      <c r="G18" t="str">
        <f t="shared" ref="G18:G23" si="1">IF(B18="","",CONCATENATE(B18,"     [ ",D18," ]"))</f>
        <v>((A ⇒ C) ∧ (C ⇒ B)) ⇒ (A ⇒ B)     [ Direkter Beweis ]</v>
      </c>
    </row>
    <row r="19" spans="2:7" x14ac:dyDescent="0.35">
      <c r="B19" s="22" t="s">
        <v>20</v>
      </c>
      <c r="C19" t="b">
        <v>0</v>
      </c>
      <c r="D19" t="s">
        <v>36</v>
      </c>
      <c r="G19" t="str">
        <f t="shared" si="1"/>
        <v>((A ⇒ C) ∧ (C ⇒ B)) ⇔ (A ⇒ B)     [ KEIN direkter Beweis ]</v>
      </c>
    </row>
    <row r="20" spans="2:7" x14ac:dyDescent="0.35">
      <c r="B20" s="22" t="s">
        <v>23</v>
      </c>
      <c r="C20" t="b">
        <v>1</v>
      </c>
      <c r="D20" t="s">
        <v>21</v>
      </c>
      <c r="G20" t="str">
        <f t="shared" si="1"/>
        <v>( ¬ B ⇒ ¬ A ) ⇒ ( A ⇒ B )     [ Beweis durch Kontraposition ]</v>
      </c>
    </row>
    <row r="21" spans="2:7" x14ac:dyDescent="0.35">
      <c r="B21" s="22" t="s">
        <v>22</v>
      </c>
      <c r="C21" t="b">
        <v>1</v>
      </c>
      <c r="D21" t="s">
        <v>25</v>
      </c>
      <c r="G21" t="str">
        <f t="shared" si="1"/>
        <v>¬ (¬ B ∧ A) ⇒ (A ⇒ B)     [ Indirekter Beweis ]</v>
      </c>
    </row>
    <row r="22" spans="2:7" x14ac:dyDescent="0.35">
      <c r="B22" s="22"/>
      <c r="G22" t="str">
        <f t="shared" si="1"/>
        <v/>
      </c>
    </row>
    <row r="23" spans="2:7" x14ac:dyDescent="0.35">
      <c r="B23" s="22"/>
      <c r="G23" t="str">
        <f t="shared" si="1"/>
        <v/>
      </c>
    </row>
    <row r="24" spans="2:7" x14ac:dyDescent="0.35">
      <c r="B24" s="22"/>
      <c r="G24" t="str">
        <f t="shared" si="0"/>
        <v/>
      </c>
    </row>
    <row r="25" spans="2:7" x14ac:dyDescent="0.35">
      <c r="B25" s="22"/>
      <c r="G25" t="str">
        <f t="shared" si="0"/>
        <v/>
      </c>
    </row>
    <row r="26" spans="2:7" x14ac:dyDescent="0.35">
      <c r="B26" s="22"/>
      <c r="G26" t="str">
        <f t="shared" si="0"/>
        <v/>
      </c>
    </row>
    <row r="27" spans="2:7" x14ac:dyDescent="0.35">
      <c r="B27" s="22"/>
      <c r="G27" t="str">
        <f t="shared" si="0"/>
        <v/>
      </c>
    </row>
    <row r="28" spans="2:7" x14ac:dyDescent="0.35">
      <c r="B28" s="22"/>
      <c r="G28" t="str">
        <f t="shared" si="0"/>
        <v/>
      </c>
    </row>
    <row r="29" spans="2:7" x14ac:dyDescent="0.35">
      <c r="B29" s="22"/>
      <c r="G29" t="str">
        <f t="shared" si="0"/>
        <v/>
      </c>
    </row>
    <row r="30" spans="2:7" x14ac:dyDescent="0.35">
      <c r="B30" s="22"/>
      <c r="G30" t="str">
        <f t="shared" si="0"/>
        <v/>
      </c>
    </row>
    <row r="31" spans="2:7" x14ac:dyDescent="0.35">
      <c r="B31" s="22"/>
      <c r="G31" t="str">
        <f t="shared" si="0"/>
        <v/>
      </c>
    </row>
    <row r="32" spans="2:7" x14ac:dyDescent="0.35">
      <c r="B32" s="23"/>
      <c r="G32" t="str">
        <f t="shared" si="0"/>
        <v/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Wahrheitstafel</vt:lpstr>
      <vt:lpstr>Ausdrücke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K.</dc:creator>
  <cp:lastModifiedBy>xxx</cp:lastModifiedBy>
  <dcterms:created xsi:type="dcterms:W3CDTF">2018-10-20T21:33:06Z</dcterms:created>
  <dcterms:modified xsi:type="dcterms:W3CDTF">2019-06-27T18:20:02Z</dcterms:modified>
</cp:coreProperties>
</file>